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급식 (무상급식비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7" authorId="0">
      <text>
        <r>
          <rPr>
            <b/>
            <sz val="9"/>
            <color indexed="8"/>
            <rFont val="굴림"/>
            <family val="0"/>
          </rPr>
          <t>운영비
570명*180회*420원</t>
        </r>
        <r>
          <rPr>
            <sz val="11"/>
            <rFont val="돋움"/>
            <family val="0"/>
          </rPr>
          <t/>
        </r>
      </text>
    </comment>
    <comment ref="F20" authorId="0">
      <text>
        <r>
          <rPr>
            <b/>
            <sz val="9"/>
            <color indexed="8"/>
            <rFont val="굴림"/>
            <family val="0"/>
          </rPr>
          <t>교직원 식품비
- 2,390원+280원</t>
        </r>
        <r>
          <rPr>
            <sz val="11"/>
            <rFont val="돋움"/>
            <family val="0"/>
          </rPr>
          <t/>
        </r>
      </text>
    </comment>
    <comment ref="G17" authorId="0">
      <text>
        <r>
          <rPr>
            <b/>
            <sz val="9"/>
            <color indexed="8"/>
            <rFont val="굴림"/>
            <family val="0"/>
          </rPr>
          <t>인건비 : 
570명*180회*550원</t>
        </r>
        <r>
          <rPr>
            <sz val="11"/>
            <rFont val="돋움"/>
            <family val="0"/>
          </rPr>
          <t/>
        </r>
      </text>
    </comment>
    <comment ref="B3" authorId="0">
      <text>
        <r>
          <rPr>
            <b/>
            <sz val="11"/>
            <color indexed="8"/>
            <rFont val="굴림"/>
            <family val="0"/>
          </rPr>
          <t>학생 급식비 (3,360원)
- 식품비 : 2,390원
- 운영비 : 420원
- 인건비 : 550원
유치원 식품비 : 2,200원 (학생-190원)
교직원 식품비 : 2,670원 (학생+보조금)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<sst xmlns="http://schemas.openxmlformats.org/spreadsheetml/2006/main" count="109" uniqueCount="89">
  <si>
    <t>전년도(B)</t>
  </si>
  <si>
    <t>요구(A)</t>
  </si>
  <si>
    <t>증감(B-A)</t>
  </si>
  <si>
    <t>소계</t>
  </si>
  <si>
    <t>부서</t>
  </si>
  <si>
    <t>세부사업</t>
  </si>
  <si>
    <t>일반수용비</t>
  </si>
  <si>
    <t>세부항목</t>
  </si>
  <si>
    <t>산출내역</t>
  </si>
  <si>
    <t>부서합계</t>
  </si>
  <si>
    <t>원가통계비목</t>
  </si>
  <si>
    <t>금액</t>
  </si>
  <si>
    <t>확정</t>
  </si>
  <si>
    <t>산출식</t>
  </si>
  <si>
    <t>비고</t>
  </si>
  <si>
    <t>연료비</t>
  </si>
  <si>
    <t>인건비</t>
  </si>
  <si>
    <t>퇴직금</t>
  </si>
  <si>
    <t>체육예능부
(급식)</t>
  </si>
  <si>
    <t>8,800원*620포</t>
  </si>
  <si>
    <t>상하수도료</t>
  </si>
  <si>
    <t>전기요금</t>
  </si>
  <si>
    <t>상하수도요금</t>
  </si>
  <si>
    <t>국민연금</t>
  </si>
  <si>
    <t>고용보험</t>
  </si>
  <si>
    <t>연차수당</t>
  </si>
  <si>
    <t>산재보험</t>
  </si>
  <si>
    <t>건강보험</t>
  </si>
  <si>
    <t>우유급식</t>
  </si>
  <si>
    <t>우유대금</t>
  </si>
  <si>
    <t>학교급식운영</t>
  </si>
  <si>
    <t>위험수당</t>
  </si>
  <si>
    <t>교직원 식재료</t>
  </si>
  <si>
    <t>급식재료 구입</t>
  </si>
  <si>
    <t>유치원 식재료</t>
  </si>
  <si>
    <t>급식용식재료비</t>
  </si>
  <si>
    <t>도시가스요금</t>
  </si>
  <si>
    <t>조리실무사 인건비(무상급식)</t>
  </si>
  <si>
    <t>소모품 및 소모성비품 구입</t>
  </si>
  <si>
    <t>인상예비비</t>
  </si>
  <si>
    <t>햇토미 구입</t>
  </si>
  <si>
    <t>무기계약직원인건비</t>
  </si>
  <si>
    <t>무기계약직원법정부담금</t>
  </si>
  <si>
    <t>기간제직원인건비</t>
  </si>
  <si>
    <t>우유급식(수익자)</t>
  </si>
  <si>
    <t>대체근로자인건비</t>
  </si>
  <si>
    <t>음식물쓰레기처리</t>
  </si>
  <si>
    <t>1,825,000원*2명*10월=</t>
  </si>
  <si>
    <t>2020.식품비 예정
2,390원</t>
  </si>
  <si>
    <t>2,390원*187회*470명</t>
  </si>
  <si>
    <t>2020.운영비 예정
420원</t>
  </si>
  <si>
    <t>3,096,100원*2명*1회=</t>
  </si>
  <si>
    <t>1,330,180원*2명*1회=</t>
  </si>
  <si>
    <t>100,000원*2명*12월=</t>
  </si>
  <si>
    <t>900,000원*2명*1회</t>
  </si>
  <si>
    <t>50,000원*2명*10회</t>
  </si>
  <si>
    <t>35,000원*2명*12월</t>
  </si>
  <si>
    <t>500,000원*10회</t>
  </si>
  <si>
    <t>1,800,000원*10회</t>
  </si>
  <si>
    <t>54,500원*2명*14회</t>
  </si>
  <si>
    <t>370원*380명*180회</t>
  </si>
  <si>
    <t>2,200원*176회*64명</t>
  </si>
  <si>
    <t>600,000원*10회</t>
  </si>
  <si>
    <t>1,500,000원*10회</t>
  </si>
  <si>
    <t>50,000원*2명*10월=</t>
  </si>
  <si>
    <t>80,000원*2명*12월</t>
  </si>
  <si>
    <t>70,000원*2명*12월</t>
  </si>
  <si>
    <t>300,000원*10회</t>
  </si>
  <si>
    <t>13,000원*2명*12월</t>
  </si>
  <si>
    <t>1,400,000원*2명*12월</t>
  </si>
  <si>
    <t>3,492,000원*2명*1회</t>
  </si>
  <si>
    <t>2,670원*187회*40명</t>
  </si>
  <si>
    <t>햇토미 구입
(시보조)</t>
  </si>
  <si>
    <t>450,000원*10회</t>
  </si>
  <si>
    <t>380원*380명*180회</t>
  </si>
  <si>
    <t>400,000원*10회</t>
  </si>
  <si>
    <t>2,570원*187회*44명</t>
  </si>
  <si>
    <t>2020.인건비예정
550원</t>
  </si>
  <si>
    <t>2,100원*176회*64명</t>
  </si>
  <si>
    <t>급식재료구입비
(무상급식)</t>
  </si>
  <si>
    <t>차감구입으로
예산 해당없음</t>
  </si>
  <si>
    <t>급식운영비
(무상급식)</t>
  </si>
  <si>
    <t>2,290원*187회476명</t>
  </si>
  <si>
    <t>73,000원*2명*14회=</t>
  </si>
  <si>
    <t>29,900원*2명*12월=</t>
  </si>
  <si>
    <t>44,000원*2명*12월=</t>
  </si>
  <si>
    <t>1,459,200원*10회</t>
  </si>
  <si>
    <t>세입(정산재원)배정</t>
  </si>
  <si>
    <t>급식비 지원단가
3,360원
(501~600명 구간)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</si>
</sst>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3">
    <font>
      <sz val="11"/>
      <name val="돋움"/>
      <family val="0"/>
    </font>
    <font>
      <sz val="9"/>
      <color indexed="8"/>
      <name val="돋움"/>
      <family val="0"/>
    </font>
    <font>
      <sz val="9"/>
      <color indexed="12"/>
      <name val="돋움"/>
      <family val="0"/>
    </font>
    <font>
      <sz val="11"/>
      <color indexed="8"/>
      <name val="맑은 고딕"/>
      <family val="0"/>
    </font>
    <font>
      <b/>
      <sz val="9"/>
      <color indexed="12"/>
      <name val="돋움"/>
      <family val="0"/>
    </font>
    <font>
      <b/>
      <sz val="9"/>
      <color indexed="10"/>
      <name val="돋움"/>
      <family val="0"/>
    </font>
    <font>
      <b/>
      <sz val="9"/>
      <color indexed="57"/>
      <name val="돋움"/>
      <family val="0"/>
    </font>
    <font>
      <b/>
      <sz val="9"/>
      <color indexed="8"/>
      <name val="돋움"/>
      <family val="0"/>
    </font>
    <font>
      <b/>
      <sz val="14"/>
      <color indexed="8"/>
      <name val="돋움"/>
      <family val="0"/>
    </font>
    <font>
      <b/>
      <sz val="9"/>
      <color indexed="8"/>
      <name val="굴림"/>
      <family val="0"/>
    </font>
    <font>
      <b/>
      <sz val="11"/>
      <color indexed="8"/>
      <name val="굴림"/>
      <family val="0"/>
    </font>
    <font>
      <b/>
      <sz val="9"/>
      <color rgb="FF289B6E"/>
      <name val="돋움"/>
      <family val="0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5C9A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41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right" vertical="center" wrapText="1"/>
      <protection/>
    </xf>
    <xf numFmtId="3" fontId="1" fillId="3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4" borderId="1" xfId="0" applyNumberFormat="1" applyFont="1" applyFill="1" applyBorder="1" applyAlignment="1" applyProtection="1">
      <alignment horizontal="right" vertical="center" wrapText="1"/>
      <protection/>
    </xf>
    <xf numFmtId="3" fontId="1" fillId="4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11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 quotePrefix="1">
      <alignment vertical="center"/>
      <protection/>
    </xf>
    <xf numFmtId="41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 quotePrefix="1">
      <alignment vertical="center"/>
      <protection/>
    </xf>
    <xf numFmtId="41" fontId="1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 quotePrefix="1">
      <alignment vertical="center"/>
      <protection/>
    </xf>
    <xf numFmtId="41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" fontId="7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3" borderId="11" xfId="0" applyNumberFormat="1" applyFont="1" applyFill="1" applyBorder="1" applyAlignment="1" applyProtection="1">
      <alignment horizontal="center" vertical="center" wrapText="1"/>
      <protection/>
    </xf>
    <xf numFmtId="0" fontId="1" fillId="3" borderId="12" xfId="0" applyNumberFormat="1" applyFont="1" applyFill="1" applyBorder="1" applyAlignment="1" applyProtection="1">
      <alignment horizontal="left" vertical="center" wrapText="1"/>
      <protection/>
    </xf>
    <xf numFmtId="0" fontId="1" fillId="3" borderId="13" xfId="0" applyNumberFormat="1" applyFont="1" applyFill="1" applyBorder="1" applyAlignment="1" applyProtection="1">
      <alignment horizontal="left" vertical="center" wrapText="1"/>
      <protection/>
    </xf>
    <xf numFmtId="0" fontId="1" fillId="4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 2 3" xfId="20"/>
    <cellStyle name="표준 3" xfId="21"/>
    <cellStyle name="쉼표 [0] 2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defaultGridColor="0" zoomScale="150" zoomScaleNormal="150" zoomScaleSheetLayoutView="75" colorId="0" workbookViewId="0" topLeftCell="A1">
      <pane ySplit="2" topLeftCell="A3" activePane="bottomLeft" state="frozen"/>
      <selection pane="bottomLeft" activeCell="B3" sqref="B3:A3"/>
      <selection pane="topLeft" activeCell="B3" sqref="B3:A3"/>
    </sheetView>
  </sheetViews>
  <sheetFormatPr defaultColWidth="8.88671875" defaultRowHeight="13.5"/>
  <cols>
    <col min="1" max="1" width="9.21484375" style="0" customWidth="1"/>
    <col min="2" max="2" width="11.3359375" style="0" customWidth="1"/>
    <col min="3" max="3" width="12.6640625" style="0" customWidth="1"/>
    <col min="4" max="4" width="13.88671875" style="0" customWidth="1"/>
    <col min="5" max="5" width="15.4453125" style="0" customWidth="1"/>
    <col min="6" max="6" width="13.99609375" style="0" customWidth="1"/>
    <col min="7" max="7" width="11.5546875" style="0" customWidth="1"/>
    <col min="8" max="8" width="15.10546875" style="0" customWidth="1"/>
    <col min="9" max="9" width="14.21484375" style="0" customWidth="1"/>
    <col min="10" max="10" width="12.77734375" style="0" customWidth="1"/>
    <col min="11" max="11" width="13.77734375" style="0" customWidth="1"/>
    <col min="12" max="12" width="14.99609375" style="0" customWidth="1"/>
    <col min="15" max="15" width="16.99609375" style="0" customWidth="1"/>
    <col min="16" max="16" width="15.5546875" style="0" customWidth="1"/>
    <col min="17" max="17" width="15.21484375" style="0" customWidth="1"/>
  </cols>
  <sheetData>
    <row r="1" spans="1:12" ht="27" customHeight="1">
      <c r="A1" s="33" t="s">
        <v>4</v>
      </c>
      <c r="B1" s="33" t="s">
        <v>5</v>
      </c>
      <c r="C1" s="33" t="s">
        <v>7</v>
      </c>
      <c r="D1" s="33" t="s">
        <v>10</v>
      </c>
      <c r="E1" s="33" t="s">
        <v>8</v>
      </c>
      <c r="F1" s="42" t="s">
        <v>1</v>
      </c>
      <c r="G1" s="42"/>
      <c r="H1" s="42" t="s">
        <v>0</v>
      </c>
      <c r="I1" s="42"/>
      <c r="J1" s="42"/>
      <c r="K1" s="33" t="s">
        <v>14</v>
      </c>
      <c r="L1" s="4" t="s">
        <v>87</v>
      </c>
    </row>
    <row r="2" spans="1:12" ht="13.5">
      <c r="A2" s="34"/>
      <c r="B2" s="34"/>
      <c r="C2" s="34"/>
      <c r="D2" s="34"/>
      <c r="E2" s="34"/>
      <c r="F2" s="4" t="s">
        <v>13</v>
      </c>
      <c r="G2" s="4" t="s">
        <v>11</v>
      </c>
      <c r="H2" s="4" t="s">
        <v>13</v>
      </c>
      <c r="I2" s="4" t="s">
        <v>11</v>
      </c>
      <c r="J2" s="4" t="s">
        <v>2</v>
      </c>
      <c r="K2" s="34"/>
      <c r="L2" s="4" t="s">
        <v>12</v>
      </c>
    </row>
    <row r="3" spans="1:12" ht="24.75" customHeight="1">
      <c r="A3" s="45" t="s">
        <v>18</v>
      </c>
      <c r="B3" s="43" t="s">
        <v>30</v>
      </c>
      <c r="C3" s="1" t="s">
        <v>72</v>
      </c>
      <c r="D3" s="1" t="s">
        <v>35</v>
      </c>
      <c r="E3" s="1" t="s">
        <v>40</v>
      </c>
      <c r="F3" s="2">
        <v>0</v>
      </c>
      <c r="G3" s="3">
        <v>0</v>
      </c>
      <c r="H3" s="2" t="s">
        <v>19</v>
      </c>
      <c r="I3" s="3">
        <v>5456000</v>
      </c>
      <c r="J3" s="3">
        <f>I3-G3</f>
        <v>5456000</v>
      </c>
      <c r="K3" s="3" t="s">
        <v>80</v>
      </c>
      <c r="L3" s="44">
        <v>380323500</v>
      </c>
    </row>
    <row r="4" spans="1:12" ht="13.5">
      <c r="A4" s="45"/>
      <c r="B4" s="43"/>
      <c r="C4" s="38" t="s">
        <v>3</v>
      </c>
      <c r="D4" s="38"/>
      <c r="E4" s="38"/>
      <c r="F4" s="9"/>
      <c r="G4" s="10">
        <f>SUM(G3)</f>
        <v>0</v>
      </c>
      <c r="H4" s="9"/>
      <c r="I4" s="10">
        <v>7055000</v>
      </c>
      <c r="J4" s="10">
        <f>I4-G4</f>
        <v>7055000</v>
      </c>
      <c r="K4" s="3"/>
      <c r="L4" s="44"/>
    </row>
    <row r="5" spans="1:12" ht="18" customHeight="1">
      <c r="A5" s="45"/>
      <c r="B5" s="43"/>
      <c r="C5" s="1" t="s">
        <v>44</v>
      </c>
      <c r="D5" s="1" t="s">
        <v>29</v>
      </c>
      <c r="E5" s="1" t="s">
        <v>28</v>
      </c>
      <c r="F5" s="2" t="s">
        <v>74</v>
      </c>
      <c r="G5" s="3">
        <v>25992000</v>
      </c>
      <c r="H5" s="2" t="s">
        <v>60</v>
      </c>
      <c r="I5" s="3">
        <v>25308000</v>
      </c>
      <c r="J5" s="3">
        <f>I5-G5</f>
        <v>-684000</v>
      </c>
      <c r="K5" s="8"/>
      <c r="L5" s="44"/>
    </row>
    <row r="6" spans="1:12" ht="13.5">
      <c r="A6" s="45"/>
      <c r="B6" s="43"/>
      <c r="C6" s="38" t="s">
        <v>3</v>
      </c>
      <c r="D6" s="38"/>
      <c r="E6" s="38"/>
      <c r="F6" s="9"/>
      <c r="G6" s="10">
        <f>SUM(G5)</f>
        <v>25992000</v>
      </c>
      <c r="H6" s="9"/>
      <c r="I6" s="10">
        <v>31302000</v>
      </c>
      <c r="J6" s="10">
        <f>I6-G6</f>
        <v>5310000</v>
      </c>
      <c r="K6" s="3"/>
      <c r="L6" s="44"/>
    </row>
    <row r="7" spans="1:12" ht="22.5" customHeight="1">
      <c r="A7" s="45"/>
      <c r="B7" s="43"/>
      <c r="C7" s="39" t="s">
        <v>37</v>
      </c>
      <c r="D7" s="1" t="s">
        <v>41</v>
      </c>
      <c r="E7" s="16" t="s">
        <v>16</v>
      </c>
      <c r="F7" s="17" t="s">
        <v>47</v>
      </c>
      <c r="G7" s="18">
        <v>36500000</v>
      </c>
      <c r="H7" s="2" t="s">
        <v>69</v>
      </c>
      <c r="I7" s="3">
        <v>33600000</v>
      </c>
      <c r="J7" s="3">
        <f>I7-G7</f>
        <v>-2900000</v>
      </c>
      <c r="K7" s="8"/>
      <c r="L7" s="44"/>
    </row>
    <row r="8" spans="1:12" ht="13.5">
      <c r="A8" s="45"/>
      <c r="B8" s="43"/>
      <c r="C8" s="40"/>
      <c r="D8" s="1" t="s">
        <v>41</v>
      </c>
      <c r="E8" s="19" t="s">
        <v>25</v>
      </c>
      <c r="F8" s="20" t="s">
        <v>52</v>
      </c>
      <c r="G8" s="21">
        <v>2660360</v>
      </c>
      <c r="H8" s="2" t="s">
        <v>54</v>
      </c>
      <c r="I8" s="3">
        <v>1800000</v>
      </c>
      <c r="J8" s="3">
        <f>I8-G8</f>
        <v>-860360</v>
      </c>
      <c r="K8" s="8"/>
      <c r="L8" s="44"/>
    </row>
    <row r="9" spans="1:12" ht="13.5">
      <c r="A9" s="45"/>
      <c r="B9" s="43"/>
      <c r="C9" s="40"/>
      <c r="D9" s="1" t="s">
        <v>41</v>
      </c>
      <c r="E9" s="19" t="s">
        <v>17</v>
      </c>
      <c r="F9" s="20" t="s">
        <v>51</v>
      </c>
      <c r="G9" s="21">
        <v>6192200</v>
      </c>
      <c r="H9" s="2" t="s">
        <v>70</v>
      </c>
      <c r="I9" s="3">
        <v>6984000</v>
      </c>
      <c r="J9" s="3">
        <f>I9-G9</f>
        <v>791800</v>
      </c>
      <c r="K9" s="8"/>
      <c r="L9" s="44"/>
    </row>
    <row r="10" spans="1:12" ht="13.5">
      <c r="A10" s="45"/>
      <c r="B10" s="43"/>
      <c r="C10" s="40"/>
      <c r="D10" s="1" t="s">
        <v>41</v>
      </c>
      <c r="E10" s="19" t="s">
        <v>31</v>
      </c>
      <c r="F10" s="20" t="s">
        <v>64</v>
      </c>
      <c r="G10" s="21">
        <v>1000000</v>
      </c>
      <c r="H10" s="2" t="s">
        <v>55</v>
      </c>
      <c r="I10" s="3">
        <v>1000000</v>
      </c>
      <c r="J10" s="3">
        <f>I10-G10</f>
        <v>0</v>
      </c>
      <c r="K10" s="8"/>
      <c r="L10" s="44"/>
    </row>
    <row r="11" spans="1:12" ht="13.5">
      <c r="A11" s="45"/>
      <c r="B11" s="43"/>
      <c r="C11" s="40"/>
      <c r="D11" s="1" t="s">
        <v>43</v>
      </c>
      <c r="E11" s="22" t="s">
        <v>45</v>
      </c>
      <c r="F11" s="23" t="s">
        <v>83</v>
      </c>
      <c r="G11" s="24">
        <v>2044000</v>
      </c>
      <c r="H11" s="2" t="s">
        <v>59</v>
      </c>
      <c r="I11" s="3">
        <v>1526000</v>
      </c>
      <c r="J11" s="3">
        <f>I11-G11</f>
        <v>-518000</v>
      </c>
      <c r="K11" s="8"/>
      <c r="L11" s="44"/>
    </row>
    <row r="12" spans="1:12" ht="13.5">
      <c r="A12" s="45"/>
      <c r="B12" s="43"/>
      <c r="C12" s="40"/>
      <c r="D12" s="1" t="s">
        <v>42</v>
      </c>
      <c r="E12" s="19" t="s">
        <v>23</v>
      </c>
      <c r="F12" s="20" t="s">
        <v>53</v>
      </c>
      <c r="G12" s="21">
        <v>2400000</v>
      </c>
      <c r="H12" s="2" t="s">
        <v>65</v>
      </c>
      <c r="I12" s="3">
        <v>1920000</v>
      </c>
      <c r="J12" s="3">
        <f>I12-G12</f>
        <v>-480000</v>
      </c>
      <c r="K12" s="8"/>
      <c r="L12" s="44"/>
    </row>
    <row r="13" spans="1:12" ht="13.5">
      <c r="A13" s="45"/>
      <c r="B13" s="43"/>
      <c r="C13" s="40"/>
      <c r="D13" s="1" t="s">
        <v>42</v>
      </c>
      <c r="E13" s="19" t="s">
        <v>27</v>
      </c>
      <c r="F13" s="20" t="s">
        <v>53</v>
      </c>
      <c r="G13" s="21">
        <v>2400000</v>
      </c>
      <c r="H13" s="2" t="s">
        <v>66</v>
      </c>
      <c r="I13" s="3">
        <v>1680000</v>
      </c>
      <c r="J13" s="3">
        <f>I13-G13</f>
        <v>-720000</v>
      </c>
      <c r="K13" s="8"/>
      <c r="L13" s="44"/>
    </row>
    <row r="14" spans="1:12" ht="13.5">
      <c r="A14" s="45"/>
      <c r="B14" s="43"/>
      <c r="C14" s="40"/>
      <c r="D14" s="1" t="s">
        <v>42</v>
      </c>
      <c r="E14" s="19" t="s">
        <v>26</v>
      </c>
      <c r="F14" s="20" t="s">
        <v>84</v>
      </c>
      <c r="G14" s="21">
        <v>717600</v>
      </c>
      <c r="H14" s="2" t="s">
        <v>68</v>
      </c>
      <c r="I14" s="3">
        <v>312000</v>
      </c>
      <c r="J14" s="3">
        <f>I14-G14</f>
        <v>-405600</v>
      </c>
      <c r="K14" s="12"/>
      <c r="L14" s="44"/>
    </row>
    <row r="15" spans="1:17" ht="22.5">
      <c r="A15" s="45"/>
      <c r="B15" s="43"/>
      <c r="C15" s="41"/>
      <c r="D15" s="1" t="s">
        <v>42</v>
      </c>
      <c r="E15" s="19" t="s">
        <v>24</v>
      </c>
      <c r="F15" s="20" t="s">
        <v>85</v>
      </c>
      <c r="G15" s="21">
        <v>1056000</v>
      </c>
      <c r="H15" s="2" t="s">
        <v>56</v>
      </c>
      <c r="I15" s="3">
        <v>840000</v>
      </c>
      <c r="J15" s="3">
        <f>I15-G15</f>
        <v>-216000</v>
      </c>
      <c r="K15" s="13" t="s">
        <v>77</v>
      </c>
      <c r="L15" s="44"/>
      <c r="M15" s="27"/>
      <c r="N15" s="27"/>
      <c r="O15" s="27"/>
      <c r="P15" s="27"/>
      <c r="Q15" s="27"/>
    </row>
    <row r="16" spans="1:17" ht="13.5">
      <c r="A16" s="45"/>
      <c r="B16" s="43"/>
      <c r="C16" s="25"/>
      <c r="D16" s="1"/>
      <c r="E16" s="1" t="s">
        <v>39</v>
      </c>
      <c r="F16" s="2"/>
      <c r="G16" s="3">
        <v>1459840</v>
      </c>
      <c r="H16" s="2"/>
      <c r="I16" s="3">
        <v>5338000</v>
      </c>
      <c r="J16" s="7"/>
      <c r="K16" s="7"/>
      <c r="L16" s="44"/>
      <c r="M16" s="27"/>
      <c r="N16" s="27"/>
      <c r="O16" s="27"/>
      <c r="P16" s="27"/>
      <c r="Q16" s="27"/>
    </row>
    <row r="17" spans="1:17" ht="13.5">
      <c r="A17" s="45"/>
      <c r="B17" s="43"/>
      <c r="C17" s="38" t="s">
        <v>3</v>
      </c>
      <c r="D17" s="38"/>
      <c r="E17" s="38"/>
      <c r="F17" s="9"/>
      <c r="G17" s="26">
        <f>SUM(G7:G16)</f>
        <v>56430000</v>
      </c>
      <c r="H17" s="9"/>
      <c r="I17" s="10">
        <f>SUM(I7:I16)</f>
        <v>55000000</v>
      </c>
      <c r="J17" s="10">
        <f>I17-G17</f>
        <v>-1430000</v>
      </c>
      <c r="K17" s="3"/>
      <c r="L17" s="44"/>
      <c r="M17" s="27"/>
      <c r="N17" s="27"/>
      <c r="O17" s="27"/>
      <c r="P17" s="27"/>
      <c r="Q17" s="27"/>
    </row>
    <row r="18" spans="1:17" ht="22.5" customHeight="1">
      <c r="A18" s="45"/>
      <c r="B18" s="43"/>
      <c r="C18" s="39" t="s">
        <v>79</v>
      </c>
      <c r="D18" s="1" t="s">
        <v>35</v>
      </c>
      <c r="E18" s="1" t="s">
        <v>33</v>
      </c>
      <c r="F18" s="2" t="s">
        <v>49</v>
      </c>
      <c r="G18" s="3">
        <v>210057100</v>
      </c>
      <c r="H18" s="2" t="s">
        <v>82</v>
      </c>
      <c r="I18" s="3">
        <v>212738680</v>
      </c>
      <c r="J18" s="3">
        <v>203837480</v>
      </c>
      <c r="K18" s="14" t="s">
        <v>48</v>
      </c>
      <c r="L18" s="44"/>
      <c r="M18" s="27"/>
      <c r="N18" s="28"/>
      <c r="O18" s="27"/>
      <c r="P18" s="27"/>
      <c r="Q18" s="27"/>
    </row>
    <row r="19" spans="1:17" ht="13.5">
      <c r="A19" s="45"/>
      <c r="B19" s="43"/>
      <c r="C19" s="40"/>
      <c r="D19" s="1" t="s">
        <v>35</v>
      </c>
      <c r="E19" s="1" t="s">
        <v>34</v>
      </c>
      <c r="F19" s="2" t="s">
        <v>61</v>
      </c>
      <c r="G19" s="3">
        <v>24780800</v>
      </c>
      <c r="H19" s="2" t="s">
        <v>78</v>
      </c>
      <c r="I19" s="3">
        <v>24780800</v>
      </c>
      <c r="J19" s="3">
        <v>23654400</v>
      </c>
      <c r="K19" s="8"/>
      <c r="L19" s="44"/>
      <c r="M19" s="27"/>
      <c r="N19" s="29"/>
      <c r="O19" s="29"/>
      <c r="P19" s="29"/>
      <c r="Q19" s="29"/>
    </row>
    <row r="20" spans="1:17" ht="33.75">
      <c r="A20" s="45"/>
      <c r="B20" s="43"/>
      <c r="C20" s="41"/>
      <c r="D20" s="1" t="s">
        <v>35</v>
      </c>
      <c r="E20" s="1" t="s">
        <v>32</v>
      </c>
      <c r="F20" s="2" t="s">
        <v>71</v>
      </c>
      <c r="G20" s="3">
        <v>19971600</v>
      </c>
      <c r="H20" s="2" t="s">
        <v>76</v>
      </c>
      <c r="I20" s="3">
        <v>21145960</v>
      </c>
      <c r="J20" s="3">
        <f>I20-G20</f>
        <v>1174360</v>
      </c>
      <c r="K20" s="11" t="s">
        <v>88</v>
      </c>
      <c r="L20" s="44"/>
      <c r="M20" s="27"/>
      <c r="N20" s="30"/>
      <c r="O20" s="29"/>
      <c r="P20" s="31"/>
      <c r="Q20" s="29"/>
    </row>
    <row r="21" spans="1:17" ht="18.75" customHeight="1">
      <c r="A21" s="45"/>
      <c r="B21" s="43"/>
      <c r="C21" s="38" t="s">
        <v>3</v>
      </c>
      <c r="D21" s="38"/>
      <c r="E21" s="38"/>
      <c r="F21" s="9"/>
      <c r="G21" s="26">
        <f>SUM(G18:G20)</f>
        <v>254809500</v>
      </c>
      <c r="H21" s="9"/>
      <c r="I21" s="10">
        <v>292203000</v>
      </c>
      <c r="J21" s="10">
        <f>I21-G21</f>
        <v>37393500</v>
      </c>
      <c r="K21" s="3"/>
      <c r="L21" s="44"/>
      <c r="M21" s="27"/>
      <c r="N21" s="29"/>
      <c r="O21" s="29"/>
      <c r="P21" s="31"/>
      <c r="Q21" s="29"/>
    </row>
    <row r="22" spans="1:17" ht="24.75" customHeight="1">
      <c r="A22" s="45"/>
      <c r="B22" s="43"/>
      <c r="C22" s="39" t="s">
        <v>81</v>
      </c>
      <c r="D22" s="1" t="s">
        <v>6</v>
      </c>
      <c r="E22" s="1" t="s">
        <v>46</v>
      </c>
      <c r="F22" s="2" t="s">
        <v>73</v>
      </c>
      <c r="G22" s="3">
        <v>4500000</v>
      </c>
      <c r="H22" s="2" t="s">
        <v>67</v>
      </c>
      <c r="I22" s="3">
        <v>3000000</v>
      </c>
      <c r="J22" s="3">
        <f>I22-G22</f>
        <v>-1500000</v>
      </c>
      <c r="K22" s="8"/>
      <c r="L22" s="44"/>
      <c r="M22" s="27"/>
      <c r="N22" s="32"/>
      <c r="O22" s="32"/>
      <c r="P22" s="31"/>
      <c r="Q22" s="29"/>
    </row>
    <row r="23" spans="1:17" ht="13.5">
      <c r="A23" s="45"/>
      <c r="B23" s="43"/>
      <c r="C23" s="39"/>
      <c r="D23" s="1" t="s">
        <v>6</v>
      </c>
      <c r="E23" s="1" t="s">
        <v>38</v>
      </c>
      <c r="F23" s="2" t="s">
        <v>86</v>
      </c>
      <c r="G23" s="3">
        <v>14592000</v>
      </c>
      <c r="H23" s="2" t="s">
        <v>63</v>
      </c>
      <c r="I23" s="3">
        <v>15000000</v>
      </c>
      <c r="J23" s="3">
        <f aca="true" t="shared" si="0" ref="J23:J26">I23-G23</f>
        <v>408000</v>
      </c>
      <c r="K23" s="8"/>
      <c r="L23" s="44"/>
      <c r="M23" s="27"/>
      <c r="N23" s="29"/>
      <c r="O23" s="29"/>
      <c r="P23" s="29"/>
      <c r="Q23" s="29"/>
    </row>
    <row r="24" spans="1:17" ht="18" customHeight="1">
      <c r="A24" s="45"/>
      <c r="B24" s="43"/>
      <c r="C24" s="39"/>
      <c r="D24" s="1" t="s">
        <v>21</v>
      </c>
      <c r="E24" s="1" t="s">
        <v>21</v>
      </c>
      <c r="F24" s="2" t="s">
        <v>75</v>
      </c>
      <c r="G24" s="3">
        <v>4000000</v>
      </c>
      <c r="H24" s="2" t="s">
        <v>57</v>
      </c>
      <c r="I24" s="3">
        <v>5000000</v>
      </c>
      <c r="J24" s="3">
        <f t="shared" si="0"/>
        <v>1000000</v>
      </c>
      <c r="K24" s="8"/>
      <c r="L24" s="44"/>
      <c r="M24" s="27"/>
      <c r="N24" s="29"/>
      <c r="O24" s="29"/>
      <c r="P24" s="29"/>
      <c r="Q24" s="29"/>
    </row>
    <row r="25" spans="1:17" ht="21" customHeight="1">
      <c r="A25" s="45"/>
      <c r="B25" s="43"/>
      <c r="C25" s="39"/>
      <c r="D25" s="1" t="s">
        <v>20</v>
      </c>
      <c r="E25" s="1" t="s">
        <v>22</v>
      </c>
      <c r="F25" s="2" t="s">
        <v>57</v>
      </c>
      <c r="G25" s="3">
        <v>5000000</v>
      </c>
      <c r="H25" s="2" t="s">
        <v>62</v>
      </c>
      <c r="I25" s="3">
        <v>6000000</v>
      </c>
      <c r="J25" s="3">
        <f t="shared" si="0"/>
        <v>1000000</v>
      </c>
      <c r="K25" s="7"/>
      <c r="L25" s="44"/>
      <c r="M25" s="27"/>
      <c r="N25" s="29"/>
      <c r="O25" s="29"/>
      <c r="P25" s="29"/>
      <c r="Q25" s="29"/>
    </row>
    <row r="26" spans="1:17" ht="20.25" customHeight="1">
      <c r="A26" s="45"/>
      <c r="B26" s="43"/>
      <c r="C26" s="39"/>
      <c r="D26" s="1" t="s">
        <v>15</v>
      </c>
      <c r="E26" s="1" t="s">
        <v>36</v>
      </c>
      <c r="F26" s="2" t="s">
        <v>63</v>
      </c>
      <c r="G26" s="3">
        <v>15000000</v>
      </c>
      <c r="H26" s="2" t="s">
        <v>58</v>
      </c>
      <c r="I26" s="3">
        <v>18000000</v>
      </c>
      <c r="J26" s="3">
        <f t="shared" si="0"/>
        <v>3000000</v>
      </c>
      <c r="K26" s="8"/>
      <c r="L26" s="44"/>
      <c r="M26" s="27"/>
      <c r="N26" s="29"/>
      <c r="O26" s="29"/>
      <c r="P26" s="29"/>
      <c r="Q26" s="29"/>
    </row>
    <row r="27" spans="1:17" ht="26.25" customHeight="1">
      <c r="A27" s="45"/>
      <c r="B27" s="43"/>
      <c r="C27" s="38" t="s">
        <v>3</v>
      </c>
      <c r="D27" s="38"/>
      <c r="E27" s="38"/>
      <c r="F27" s="9"/>
      <c r="G27" s="26">
        <f>SUM(G22:G26)</f>
        <v>43092000</v>
      </c>
      <c r="H27" s="9"/>
      <c r="I27" s="10">
        <v>47405000</v>
      </c>
      <c r="J27" s="10">
        <f>SUM(I27-G27)</f>
        <v>4313000</v>
      </c>
      <c r="K27" s="15" t="s">
        <v>50</v>
      </c>
      <c r="L27" s="44"/>
      <c r="M27" s="27"/>
      <c r="N27" s="27"/>
      <c r="O27" s="27"/>
      <c r="P27" s="27"/>
      <c r="Q27" s="27"/>
    </row>
    <row r="28" spans="1:12" ht="21" customHeight="1">
      <c r="A28" s="35" t="s">
        <v>9</v>
      </c>
      <c r="B28" s="36"/>
      <c r="C28" s="36"/>
      <c r="D28" s="36"/>
      <c r="E28" s="37"/>
      <c r="F28" s="5"/>
      <c r="G28" s="6">
        <f>SUM(G27+G21+G17+G6+G4)</f>
        <v>380323500</v>
      </c>
      <c r="H28" s="5"/>
      <c r="I28" s="6">
        <f>SUM(I27+I21+I17+I6+I4)</f>
        <v>432965000</v>
      </c>
      <c r="J28" s="6">
        <f>SUM(J27+J21+J17+J6+J4)</f>
        <v>52641500</v>
      </c>
      <c r="K28" s="6"/>
      <c r="L28" s="6"/>
    </row>
  </sheetData>
  <mergeCells count="20">
    <mergeCell ref="A1:A2"/>
    <mergeCell ref="A28:E28"/>
    <mergeCell ref="B1:B2"/>
    <mergeCell ref="C1:C2"/>
    <mergeCell ref="C4:E4"/>
    <mergeCell ref="C6:E6"/>
    <mergeCell ref="C7:C15"/>
    <mergeCell ref="C17:E17"/>
    <mergeCell ref="C18:C20"/>
    <mergeCell ref="C21:E21"/>
    <mergeCell ref="C27:E27"/>
    <mergeCell ref="D1:D2"/>
    <mergeCell ref="E1:E2"/>
    <mergeCell ref="F1:G1"/>
    <mergeCell ref="H1:J1"/>
    <mergeCell ref="K1:K2"/>
    <mergeCell ref="C22:C26"/>
    <mergeCell ref="B3:B27"/>
    <mergeCell ref="L3:L27"/>
    <mergeCell ref="A3:A27"/>
  </mergeCells>
  <printOptions/>
  <pageMargins left="0.23416666686534882" right="0.1966666728258133" top="0.7481944561004639" bottom="0.6923611164093018" header="0.511388897895813" footer="0.511388897895813"/>
  <pageSetup fitToHeight="0" fitToWidth="1" horizontalDpi="600" verticalDpi="600" orientation="portrait" paperSize="9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